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'1кв'!$A$1:$E$60</definedName>
    <definedName name="_xlnm.Print_Area" localSheetId="1">'2кв'!$A$1:$E$58</definedName>
    <definedName name="_xlnm.Print_Area" localSheetId="2">'3кв'!$A$1:$E$57</definedName>
    <definedName name="_xlnm.Print_Area" localSheetId="3">'4кв'!$A$1:$E$58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D25" i="27" l="1"/>
  <c r="E28" i="23"/>
  <c r="C34" i="27"/>
  <c r="C32" i="27"/>
  <c r="C30" i="27" s="1"/>
  <c r="C33" i="27"/>
  <c r="C28" i="27"/>
  <c r="C29" i="27"/>
  <c r="C27" i="27"/>
  <c r="C26" i="27"/>
  <c r="C20" i="27"/>
  <c r="C21" i="27"/>
  <c r="C22" i="27"/>
  <c r="C23" i="27"/>
  <c r="C24" i="27"/>
  <c r="C25" i="27"/>
  <c r="C19" i="27"/>
  <c r="C13" i="27"/>
  <c r="C12" i="27"/>
  <c r="C6" i="27"/>
  <c r="C42" i="27"/>
  <c r="C36" i="27" l="1"/>
  <c r="E33" i="26"/>
  <c r="E28" i="26"/>
  <c r="E31" i="26"/>
  <c r="E30" i="26"/>
  <c r="B56" i="26"/>
  <c r="B55" i="26"/>
  <c r="B54" i="26"/>
  <c r="F20" i="26"/>
  <c r="E22" i="26" s="1"/>
  <c r="E23" i="26" l="1"/>
  <c r="B57" i="26" s="1"/>
  <c r="E32" i="25"/>
  <c r="E30" i="25"/>
  <c r="E31" i="24" l="1"/>
  <c r="E30" i="24"/>
  <c r="B55" i="25" l="1"/>
  <c r="B54" i="25"/>
  <c r="B53" i="25"/>
  <c r="E31" i="25"/>
  <c r="F20" i="25"/>
  <c r="E22" i="25" s="1"/>
  <c r="B56" i="24"/>
  <c r="B55" i="24"/>
  <c r="B54" i="24"/>
  <c r="E32" i="24"/>
  <c r="F20" i="24"/>
  <c r="E22" i="24" s="1"/>
  <c r="E23" i="25" l="1"/>
  <c r="E23" i="24"/>
  <c r="E33" i="24" s="1"/>
  <c r="B57" i="24" s="1"/>
  <c r="B56" i="25"/>
  <c r="E33" i="23"/>
  <c r="E32" i="23"/>
  <c r="F20" i="23"/>
  <c r="E34" i="23" l="1"/>
  <c r="B58" i="23"/>
  <c r="C16" i="27" s="1"/>
  <c r="B57" i="23"/>
  <c r="C15" i="27" s="1"/>
  <c r="B56" i="23"/>
  <c r="C14" i="27" s="1"/>
  <c r="C17" i="27" s="1"/>
  <c r="C37" i="27" s="1"/>
  <c r="E23" i="23"/>
  <c r="E22" i="23" l="1"/>
  <c r="E35" i="23" s="1"/>
  <c r="B59" i="23" l="1"/>
  <c r="B60" i="23" l="1"/>
  <c r="B50" i="24" s="1"/>
  <c r="B58" i="24" s="1"/>
  <c r="B49" i="25" s="1"/>
  <c r="B57" i="25" s="1"/>
  <c r="B50" i="26" s="1"/>
  <c r="B58" i="26" s="1"/>
</calcChain>
</file>

<file path=xl/sharedStrings.xml><?xml version="1.0" encoding="utf-8"?>
<sst xmlns="http://schemas.openxmlformats.org/spreadsheetml/2006/main" count="370" uniqueCount="142">
  <si>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</si>
  <si>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</si>
  <si>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</si>
  <si>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</si>
  <si>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</si>
  <si>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</si>
  <si>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</si>
  <si>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</si>
  <si>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</si>
  <si>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</si>
  <si>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</si>
  <si>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</si>
  <si>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</si>
  <si>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</si>
  <si>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</si>
  <si>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</si>
  <si>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</si>
  <si>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</si>
  <si>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</si>
  <si>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</si>
  <si>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</si>
  <si>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</si>
  <si>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</si>
  <si>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</si>
  <si>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Свердлова, д. 25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</si>
  <si>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Ковалевой Ольги Ивановны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</si>
  <si>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№17 от 14.03.2015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</si>
  <si>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</si>
  <si>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</si>
  <si>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</si>
  <si>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</si>
  <si>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</si>
  <si>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Итого расходов:</t>
  </si>
  <si>
    <t>Заказчик - Собственники МКД, в лице председателя совета МКД Ковалевой О.И.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</si>
  <si>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</si>
  <si>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</si>
  <si>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</si>
  <si>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</si>
  <si>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 xml:space="preserve">Расходы по содержанию и тек. Ремонту </t>
  </si>
  <si>
    <t>не жилые помещения</t>
  </si>
  <si>
    <t xml:space="preserve">Расходы по управлению МКД </t>
  </si>
  <si>
    <t>Остаток на начало квартала</t>
  </si>
  <si>
    <t>определена приложением № 9 к договору</t>
  </si>
  <si>
    <t>Не жилые помещения - 67,9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</si>
  <si>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</si>
  <si>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</si>
  <si>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</si>
  <si>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</si>
  <si>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ч/ч</t>
  </si>
  <si>
    <t>холодная вода на СОИ</t>
  </si>
  <si>
    <t>электроэнергия на СОИ</t>
  </si>
  <si>
    <t>водоотведение на СОИ</t>
  </si>
  <si>
    <t>февраль</t>
  </si>
  <si>
    <t>Дератизация, дезинсекция</t>
  </si>
  <si>
    <t>по заявке собственников</t>
  </si>
  <si>
    <t>за 1 квартал 2023 года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</si>
  <si>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</si>
  <si>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Устранение затечности потолка стен (кв.16)</t>
  </si>
  <si>
    <t>Ремонт детской площадки(замена ступенек на горке(кв.27)</t>
  </si>
  <si>
    <t>март</t>
  </si>
  <si>
    <t>"31" 03 2023 г.</t>
  </si>
  <si>
    <t>Корректировка отчета за 2022 г. реконструкция качели</t>
  </si>
  <si>
    <t>апрель 2022 г.</t>
  </si>
  <si>
    <t>Исполнитель - ООО ЖКХ "Локомотив", в лице директора  Бовкун А.А.</t>
  </si>
  <si>
    <t>Общая площадь квартир - 3218,6</t>
  </si>
  <si>
    <t>Предъявлено населению 215728,64</t>
  </si>
  <si>
    <t>Корректировка отчета за 2022 г. Заделка пеной фановой трубы</t>
  </si>
  <si>
    <t>ноябрь 2022 г.</t>
  </si>
  <si>
    <t xml:space="preserve">Корректировка отчета за 2022 г. ремонт скамейки </t>
  </si>
  <si>
    <t>май 2022 г.</t>
  </si>
  <si>
    <t xml:space="preserve">           2. Всего за период с "01" 01 2023 г. по "31" 03 2023 г. выполнено работ (оказано услуг) на общую сумму двести девятнадцать тысяч сто сорок четыре рубля 02 копейки.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</si>
  <si>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</si>
  <si>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</si>
  <si>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</si>
  <si>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</si>
  <si>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</si>
  <si>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</si>
  <si>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Предъявлено населению 244126,88</t>
  </si>
  <si>
    <t>Замена  и покраска досок на верхней площадке горки(кв69)</t>
  </si>
  <si>
    <t>замена доски,покраска лавочки(кв27)</t>
  </si>
  <si>
    <t>май</t>
  </si>
  <si>
    <t>июнь</t>
  </si>
  <si>
    <t>Поверка, ремонт ОДПУ ТЭ</t>
  </si>
  <si>
    <t xml:space="preserve">           2. Всего за период с "01" 04 2023 г. по "30" 06 2023 г. выполнено работ (оказано услуг) на общую сумму двести тридцать семь тысяч сто восемьдесят один рубль 63 копейки.</t>
  </si>
  <si>
    <t>замена труб КНС (КВ44, 2)</t>
  </si>
  <si>
    <t>август</t>
  </si>
  <si>
    <t>сентябрь</t>
  </si>
  <si>
    <t>замена запорной арматуры на ОДПУ ТЭ (смета)</t>
  </si>
  <si>
    <t xml:space="preserve">           2. Всего за период с "01" 07 2023 г. по "30" 09 2023 г. выполнено работ (оказано услуг) на общую сумму двести девяносто одна тысяча семьдесят восемь рублей 72 копейки.</t>
  </si>
  <si>
    <t>Предъявлено населению 283905,64</t>
  </si>
  <si>
    <t>гетманский</t>
  </si>
  <si>
    <t>за 4 квартал 2023 года</t>
  </si>
  <si>
    <t>31.12.2023 г.</t>
  </si>
  <si>
    <t>4 квартал</t>
  </si>
  <si>
    <t xml:space="preserve">Ремонт подъезда (смета) </t>
  </si>
  <si>
    <t>Ремонт окна, замена стекла (кв.27)</t>
  </si>
  <si>
    <t>октябрь-ноябрь</t>
  </si>
  <si>
    <t>ноябрь</t>
  </si>
  <si>
    <t xml:space="preserve">Ремонт стояка отопления (кв. 22) </t>
  </si>
  <si>
    <t xml:space="preserve">           2. Всего за период с "01" 10  2023 г. по "31" 10 2023 г. выполнено работ (оказано услуг) на общую сумму триста тридцать шесть тысяч четыреста тридцать семь рублей 28 копеек.</t>
  </si>
  <si>
    <t>Предъявлено населению 277110,88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</si>
  <si>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</si>
  <si>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</si>
  <si>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</si>
  <si>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</si>
  <si>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</si>
  <si>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</si>
  <si>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</si>
  <si>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</si>
  <si>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</si>
  <si>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</si>
  <si>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</si>
  <si>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</si>
  <si>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</si>
  <si>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</si>
  <si>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</si>
  <si>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</si>
  <si>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</si>
  <si>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</si>
  <si>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</si>
  <si>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</si>
  <si>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</si>
  <si>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</si>
  <si>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</si>
  <si>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</si>
  <si>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</si>
  <si>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Свердлова, д. 25</t>
  </si>
  <si>
    <t>Начислено всего 1020872,04</t>
  </si>
  <si>
    <t>* холодная вода на СОИ - 43345,57</t>
  </si>
  <si>
    <t>* электроэнергия на СОИ- 10480,81</t>
  </si>
  <si>
    <t>* водоотведение на СОИ- 67867,3</t>
  </si>
  <si>
    <t xml:space="preserve">Оплачено не жилые помещения </t>
  </si>
  <si>
    <t>Водоотведение на СОИ</t>
  </si>
  <si>
    <t>Холодная вода на СОИ</t>
  </si>
  <si>
    <t>Электроэнергия на СОИ</t>
  </si>
  <si>
    <t>Непредвиденные работы 72 ч/ч</t>
  </si>
  <si>
    <t>Корректировка отчета за апрель 2022 г. реконструкция качели</t>
  </si>
  <si>
    <t xml:space="preserve">Корректировка отчета за май 2022 г. ремонт скамейки </t>
  </si>
  <si>
    <t>Корректировка отчета за ноябрь 2022 г. заделка пеной фановой трубы</t>
  </si>
  <si>
    <t xml:space="preserve">   * Поверка ОДПУ </t>
  </si>
  <si>
    <t xml:space="preserve">   * Замена запорной арматуры на ОДПУ ТЭ (смета)</t>
  </si>
  <si>
    <t xml:space="preserve">   * Ремонт подъезда (смета)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</si>
</sst>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_ ;\-#,##0.00\ 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0" fontId="12" fillId="0" borderId="0" xfId="0" applyFont="1"/>
    <xf numFmtId="43" fontId="4" fillId="0" borderId="0" xfId="0" applyNumberFormat="1" applyFont="1"/>
    <xf numFmtId="43" fontId="4" fillId="2" borderId="0" xfId="1" applyFont="1" applyFill="1"/>
    <xf numFmtId="0" fontId="5" fillId="0" borderId="0" xfId="0" applyFont="1" applyAlignment="1">
      <alignment horizontal="left" wrapText="1"/>
    </xf>
    <xf numFmtId="39" fontId="7" fillId="0" borderId="0" xfId="1" applyNumberFormat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165" fontId="7" fillId="0" borderId="0" xfId="1" applyNumberFormat="1" applyFont="1"/>
    <xf numFmtId="165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5" fontId="4" fillId="0" borderId="1" xfId="1" applyNumberFormat="1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25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28.5" customHeight="1" x14ac:dyDescent="0.25">
      <c r="A2" s="77" t="s">
        <v>12</v>
      </c>
      <c r="B2" s="78"/>
      <c r="C2" s="78"/>
      <c r="D2" s="78"/>
      <c r="E2" s="78"/>
    </row>
    <row r="3" spans="1:5" ht="13.5" customHeight="1" x14ac:dyDescent="0.25">
      <c r="A3" s="79" t="s">
        <v>55</v>
      </c>
      <c r="B3" s="79"/>
      <c r="C3" s="79"/>
      <c r="D3" s="79"/>
      <c r="E3" s="79"/>
    </row>
    <row r="4" spans="1:5" s="1" customFormat="1" ht="15.75" x14ac:dyDescent="0.25">
      <c r="A4" s="19" t="s">
        <v>13</v>
      </c>
      <c r="B4" s="4"/>
      <c r="C4" s="4"/>
      <c r="D4" s="80" t="s">
        <v>60</v>
      </c>
      <c r="E4" s="80"/>
    </row>
    <row r="5" spans="1:5" ht="15.75" customHeight="1" x14ac:dyDescent="0.25">
      <c r="A5" s="23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5" t="s">
        <v>24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8" t="s">
        <v>25</v>
      </c>
      <c r="B9" s="68"/>
      <c r="C9" s="68"/>
      <c r="D9" s="68"/>
      <c r="E9" s="68"/>
    </row>
    <row r="10" spans="1:5" ht="27" customHeight="1" x14ac:dyDescent="0.25">
      <c r="A10" s="72" t="s">
        <v>14</v>
      </c>
      <c r="B10" s="73"/>
      <c r="C10" s="73"/>
      <c r="D10" s="73"/>
      <c r="E10" s="73"/>
    </row>
    <row r="11" spans="1:5" ht="32.25" customHeight="1" x14ac:dyDescent="0.25">
      <c r="A11" s="68" t="s">
        <v>26</v>
      </c>
      <c r="B11" s="68"/>
      <c r="C11" s="68"/>
      <c r="D11" s="68"/>
      <c r="E11" s="68"/>
    </row>
    <row r="12" spans="1:5" ht="16.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8" t="s">
        <v>22</v>
      </c>
      <c r="B13" s="68"/>
      <c r="C13" s="68"/>
      <c r="D13" s="68"/>
      <c r="E13" s="68"/>
    </row>
    <row r="14" spans="1:5" ht="14.25" customHeight="1" x14ac:dyDescent="0.25">
      <c r="A14" s="71" t="s">
        <v>2</v>
      </c>
      <c r="B14" s="74"/>
      <c r="C14" s="74"/>
      <c r="D14" s="74"/>
      <c r="E14" s="74"/>
    </row>
    <row r="15" spans="1:5" x14ac:dyDescent="0.25">
      <c r="A15" s="68" t="s">
        <v>56</v>
      </c>
      <c r="B15" s="68"/>
      <c r="C15" s="68"/>
      <c r="D15" s="68"/>
      <c r="E15" s="68"/>
    </row>
    <row r="16" spans="1:5" ht="15" customHeight="1" x14ac:dyDescent="0.25">
      <c r="A16" s="71" t="s">
        <v>16</v>
      </c>
      <c r="B16" s="74"/>
      <c r="C16" s="74"/>
      <c r="D16" s="74"/>
      <c r="E16" s="74"/>
    </row>
    <row r="17" spans="1:7" ht="31.5" customHeight="1" x14ac:dyDescent="0.25">
      <c r="A17" s="68" t="s">
        <v>17</v>
      </c>
      <c r="B17" s="68"/>
      <c r="C17" s="68"/>
      <c r="D17" s="68"/>
      <c r="E17" s="68"/>
    </row>
    <row r="18" spans="1:7" x14ac:dyDescent="0.25">
      <c r="A18" s="68" t="s">
        <v>27</v>
      </c>
      <c r="B18" s="68"/>
      <c r="C18" s="68"/>
      <c r="D18" s="68"/>
      <c r="E18" s="68"/>
    </row>
    <row r="19" spans="1:7" ht="35.25" customHeight="1" x14ac:dyDescent="0.25">
      <c r="A19" s="66" t="s">
        <v>28</v>
      </c>
      <c r="B19" s="66"/>
      <c r="C19" s="66"/>
      <c r="D19" s="66"/>
      <c r="E19" s="66"/>
    </row>
    <row r="20" spans="1:7" ht="14.25" customHeight="1" x14ac:dyDescent="0.25">
      <c r="A20" s="66"/>
      <c r="B20" s="66"/>
      <c r="C20" s="66"/>
      <c r="D20" s="66"/>
      <c r="E20" s="66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44</v>
      </c>
      <c r="B22" s="8" t="s">
        <v>42</v>
      </c>
      <c r="C22" s="3" t="s">
        <v>4</v>
      </c>
      <c r="D22" s="3">
        <v>14.15</v>
      </c>
      <c r="E22" s="7">
        <f>D22*F20*G20</f>
        <v>139511.92499999999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5.42</v>
      </c>
      <c r="E23" s="7">
        <f>D23*F20*G20</f>
        <v>53438.489999999991</v>
      </c>
      <c r="G23" s="17"/>
    </row>
    <row r="24" spans="1:7" ht="25.5" x14ac:dyDescent="0.25">
      <c r="A24" s="6" t="s">
        <v>53</v>
      </c>
      <c r="B24" s="8" t="s">
        <v>54</v>
      </c>
      <c r="C24" s="3" t="s">
        <v>31</v>
      </c>
      <c r="D24" s="3"/>
      <c r="E24" s="7">
        <v>0</v>
      </c>
      <c r="G24" s="17"/>
    </row>
    <row r="25" spans="1:7" x14ac:dyDescent="0.25">
      <c r="A25" s="6" t="s">
        <v>51</v>
      </c>
      <c r="B25" s="8" t="s">
        <v>30</v>
      </c>
      <c r="C25" s="3" t="s">
        <v>31</v>
      </c>
      <c r="D25" s="3"/>
      <c r="E25" s="7">
        <v>10985.8</v>
      </c>
      <c r="G25" s="17"/>
    </row>
    <row r="26" spans="1:7" x14ac:dyDescent="0.25">
      <c r="A26" s="6" t="s">
        <v>49</v>
      </c>
      <c r="B26" s="8" t="s">
        <v>30</v>
      </c>
      <c r="C26" s="3" t="s">
        <v>31</v>
      </c>
      <c r="D26" s="3"/>
      <c r="E26" s="7">
        <v>7017.2</v>
      </c>
      <c r="G26" s="17"/>
    </row>
    <row r="27" spans="1:7" x14ac:dyDescent="0.25">
      <c r="A27" s="6" t="s">
        <v>50</v>
      </c>
      <c r="B27" s="8" t="s">
        <v>30</v>
      </c>
      <c r="C27" s="3" t="s">
        <v>31</v>
      </c>
      <c r="D27" s="3"/>
      <c r="E27" s="7">
        <v>3991.55</v>
      </c>
      <c r="G27" s="17"/>
    </row>
    <row r="28" spans="1:7" x14ac:dyDescent="0.25">
      <c r="A28" s="6" t="s">
        <v>29</v>
      </c>
      <c r="B28" s="8" t="s">
        <v>30</v>
      </c>
      <c r="C28" s="3" t="s">
        <v>31</v>
      </c>
      <c r="D28" s="3"/>
      <c r="E28" s="7">
        <f>543.03+3689.3</f>
        <v>4232.33</v>
      </c>
      <c r="G28" s="17"/>
    </row>
    <row r="29" spans="1:7" ht="30" x14ac:dyDescent="0.25">
      <c r="A29" s="6" t="s">
        <v>61</v>
      </c>
      <c r="B29" s="8" t="s">
        <v>62</v>
      </c>
      <c r="C29" s="3" t="s">
        <v>31</v>
      </c>
      <c r="D29" s="3"/>
      <c r="E29" s="27">
        <v>-2746.7</v>
      </c>
      <c r="G29" s="17"/>
    </row>
    <row r="30" spans="1:7" ht="30" x14ac:dyDescent="0.25">
      <c r="A30" s="6" t="s">
        <v>68</v>
      </c>
      <c r="B30" s="8" t="s">
        <v>69</v>
      </c>
      <c r="C30" s="3" t="s">
        <v>31</v>
      </c>
      <c r="D30" s="3"/>
      <c r="E30" s="27">
        <v>-353.92500000000001</v>
      </c>
      <c r="G30" s="17"/>
    </row>
    <row r="31" spans="1:7" ht="30" x14ac:dyDescent="0.25">
      <c r="A31" s="6" t="s">
        <v>66</v>
      </c>
      <c r="B31" s="8" t="s">
        <v>67</v>
      </c>
      <c r="C31" s="3" t="s">
        <v>31</v>
      </c>
      <c r="D31" s="3"/>
      <c r="E31" s="27">
        <v>-707.85</v>
      </c>
      <c r="G31" s="17"/>
    </row>
    <row r="32" spans="1:7" ht="30" x14ac:dyDescent="0.25">
      <c r="A32" s="25" t="s">
        <v>57</v>
      </c>
      <c r="B32" s="8" t="s">
        <v>52</v>
      </c>
      <c r="C32" s="3" t="s">
        <v>48</v>
      </c>
      <c r="D32" s="3">
        <v>12</v>
      </c>
      <c r="E32" s="7">
        <f>D32*235.95</f>
        <v>2831.3999999999996</v>
      </c>
      <c r="G32" s="17"/>
    </row>
    <row r="33" spans="1:7" ht="27" customHeight="1" x14ac:dyDescent="0.25">
      <c r="A33" s="25" t="s">
        <v>58</v>
      </c>
      <c r="B33" s="8" t="s">
        <v>59</v>
      </c>
      <c r="C33" s="3" t="s">
        <v>48</v>
      </c>
      <c r="D33" s="3">
        <v>4</v>
      </c>
      <c r="E33" s="7">
        <f>D33*235.95</f>
        <v>943.8</v>
      </c>
      <c r="G33" s="17"/>
    </row>
    <row r="34" spans="1:7" x14ac:dyDescent="0.25">
      <c r="A34" s="9"/>
      <c r="B34" s="8"/>
      <c r="C34" s="3"/>
      <c r="D34" s="3"/>
      <c r="E34" s="7">
        <f t="shared" ref="E34" si="0">D34*235.95</f>
        <v>0</v>
      </c>
      <c r="G34" s="17"/>
    </row>
    <row r="35" spans="1:7" s="14" customFormat="1" ht="14.25" x14ac:dyDescent="0.2">
      <c r="A35" s="10" t="s">
        <v>32</v>
      </c>
      <c r="B35" s="11"/>
      <c r="C35" s="12"/>
      <c r="D35" s="12"/>
      <c r="E35" s="13">
        <f>SUM(E22:E34)</f>
        <v>219144.01999999993</v>
      </c>
    </row>
    <row r="37" spans="1:7" ht="33" customHeight="1" x14ac:dyDescent="0.25">
      <c r="A37" s="67" t="s">
        <v>70</v>
      </c>
      <c r="B37" s="67"/>
      <c r="C37" s="67"/>
      <c r="D37" s="67"/>
      <c r="E37" s="67"/>
    </row>
    <row r="38" spans="1:7" ht="31.5" customHeight="1" x14ac:dyDescent="0.25">
      <c r="A38" s="68" t="s">
        <v>21</v>
      </c>
      <c r="B38" s="68"/>
      <c r="C38" s="68"/>
      <c r="D38" s="68"/>
      <c r="E38" s="68"/>
    </row>
    <row r="39" spans="1:7" x14ac:dyDescent="0.25">
      <c r="A39" s="68" t="s">
        <v>20</v>
      </c>
      <c r="B39" s="68"/>
      <c r="C39" s="68"/>
      <c r="D39" s="68"/>
      <c r="E39" s="68"/>
    </row>
    <row r="40" spans="1:7" ht="33" customHeight="1" x14ac:dyDescent="0.25">
      <c r="A40" s="68" t="s">
        <v>34</v>
      </c>
      <c r="B40" s="68"/>
      <c r="C40" s="68"/>
      <c r="D40" s="68"/>
      <c r="E40" s="68"/>
    </row>
    <row r="41" spans="1:7" ht="9.75" customHeight="1" x14ac:dyDescent="0.25">
      <c r="A41" s="68" t="s">
        <v>18</v>
      </c>
      <c r="B41" s="68"/>
      <c r="C41" s="68"/>
      <c r="D41" s="68"/>
      <c r="E41" s="68"/>
    </row>
    <row r="42" spans="1:7" x14ac:dyDescent="0.25">
      <c r="A42" s="69" t="s">
        <v>5</v>
      </c>
      <c r="B42" s="69"/>
      <c r="C42" s="69"/>
      <c r="D42" s="69"/>
      <c r="E42" s="69"/>
    </row>
    <row r="43" spans="1:7" ht="9" customHeight="1" x14ac:dyDescent="0.25">
      <c r="A43" s="68" t="s">
        <v>18</v>
      </c>
      <c r="B43" s="68"/>
      <c r="C43" s="68"/>
      <c r="D43" s="68"/>
      <c r="E43" s="68"/>
    </row>
    <row r="44" spans="1:7" x14ac:dyDescent="0.25">
      <c r="A44" s="70" t="s">
        <v>63</v>
      </c>
      <c r="B44" s="70"/>
      <c r="C44" s="70"/>
      <c r="D44" s="70"/>
      <c r="E44" s="70"/>
    </row>
    <row r="45" spans="1:7" x14ac:dyDescent="0.25">
      <c r="B45" s="65" t="s">
        <v>19</v>
      </c>
      <c r="C45" s="65"/>
      <c r="D45" s="65"/>
      <c r="E45" s="5" t="s">
        <v>6</v>
      </c>
    </row>
    <row r="46" spans="1:7" x14ac:dyDescent="0.25">
      <c r="A46" s="22"/>
      <c r="B46" s="22"/>
      <c r="C46" s="22"/>
      <c r="D46" s="22"/>
      <c r="E46" s="22"/>
    </row>
    <row r="47" spans="1:7" x14ac:dyDescent="0.25">
      <c r="A47" s="70" t="s">
        <v>33</v>
      </c>
      <c r="B47" s="70"/>
      <c r="C47" s="70"/>
      <c r="D47" s="70"/>
      <c r="E47" s="70"/>
    </row>
    <row r="48" spans="1:7" x14ac:dyDescent="0.25">
      <c r="B48" s="65" t="s">
        <v>19</v>
      </c>
      <c r="C48" s="65"/>
      <c r="D48" s="65"/>
      <c r="E48" s="5" t="s">
        <v>6</v>
      </c>
    </row>
    <row r="49" spans="1:2" x14ac:dyDescent="0.25">
      <c r="A49" s="2" t="s">
        <v>64</v>
      </c>
    </row>
    <row r="50" spans="1:2" x14ac:dyDescent="0.25">
      <c r="A50" s="2" t="s">
        <v>43</v>
      </c>
    </row>
    <row r="51" spans="1:2" x14ac:dyDescent="0.25">
      <c r="A51" s="14" t="s">
        <v>35</v>
      </c>
    </row>
    <row r="52" spans="1:2" x14ac:dyDescent="0.25">
      <c r="A52" s="14" t="s">
        <v>41</v>
      </c>
      <c r="B52" s="26">
        <v>-4492.3599999999997</v>
      </c>
    </row>
    <row r="53" spans="1:2" ht="30" x14ac:dyDescent="0.25">
      <c r="A53" s="24" t="s">
        <v>65</v>
      </c>
      <c r="B53" s="15"/>
    </row>
    <row r="54" spans="1:2" x14ac:dyDescent="0.25">
      <c r="A54" s="2" t="s">
        <v>36</v>
      </c>
      <c r="B54" s="15">
        <v>224764.01</v>
      </c>
    </row>
    <row r="55" spans="1:2" x14ac:dyDescent="0.25">
      <c r="A55" s="2" t="s">
        <v>39</v>
      </c>
      <c r="B55" s="18">
        <v>7800.84</v>
      </c>
    </row>
    <row r="56" spans="1:2" x14ac:dyDescent="0.25">
      <c r="A56" s="2" t="s">
        <v>46</v>
      </c>
      <c r="B56" s="15">
        <f>350*3</f>
        <v>1050</v>
      </c>
    </row>
    <row r="57" spans="1:2" x14ac:dyDescent="0.25">
      <c r="A57" s="2" t="s">
        <v>45</v>
      </c>
      <c r="B57" s="15">
        <f>3*330</f>
        <v>990</v>
      </c>
    </row>
    <row r="58" spans="1:2" x14ac:dyDescent="0.25">
      <c r="A58" s="2" t="s">
        <v>47</v>
      </c>
      <c r="B58" s="15">
        <f>3*200</f>
        <v>600</v>
      </c>
    </row>
    <row r="59" spans="1:2" ht="30" x14ac:dyDescent="0.25">
      <c r="A59" s="21" t="s">
        <v>38</v>
      </c>
      <c r="B59" s="15">
        <f>E35</f>
        <v>219144.01999999993</v>
      </c>
    </row>
    <row r="60" spans="1:2" x14ac:dyDescent="0.25">
      <c r="A60" s="16" t="s">
        <v>37</v>
      </c>
      <c r="B60" s="20">
        <f>B52+B54+B55+B56+B57+B58-B59</f>
        <v>11568.470000000088</v>
      </c>
    </row>
    <row r="62" spans="1:2" x14ac:dyDescent="0.25">
      <c r="B62" s="17">
        <v>-4492.3599999999997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2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28.5" customHeight="1" x14ac:dyDescent="0.25">
      <c r="A2" s="77" t="s">
        <v>12</v>
      </c>
      <c r="B2" s="78"/>
      <c r="C2" s="78"/>
      <c r="D2" s="78"/>
      <c r="E2" s="78"/>
    </row>
    <row r="3" spans="1:5" ht="13.5" customHeight="1" x14ac:dyDescent="0.25">
      <c r="A3" s="79" t="s">
        <v>71</v>
      </c>
      <c r="B3" s="79"/>
      <c r="C3" s="79"/>
      <c r="D3" s="79"/>
      <c r="E3" s="79"/>
    </row>
    <row r="4" spans="1:5" s="1" customFormat="1" ht="15.75" x14ac:dyDescent="0.25">
      <c r="A4" s="19" t="s">
        <v>13</v>
      </c>
      <c r="B4" s="4"/>
      <c r="C4" s="4"/>
      <c r="D4" s="80" t="s">
        <v>72</v>
      </c>
      <c r="E4" s="80"/>
    </row>
    <row r="5" spans="1:5" ht="15.75" customHeight="1" x14ac:dyDescent="0.25">
      <c r="A5" s="30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5" t="s">
        <v>24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8" t="s">
        <v>25</v>
      </c>
      <c r="B9" s="68"/>
      <c r="C9" s="68"/>
      <c r="D9" s="68"/>
      <c r="E9" s="68"/>
    </row>
    <row r="10" spans="1:5" ht="27" customHeight="1" x14ac:dyDescent="0.25">
      <c r="A10" s="72" t="s">
        <v>14</v>
      </c>
      <c r="B10" s="73"/>
      <c r="C10" s="73"/>
      <c r="D10" s="73"/>
      <c r="E10" s="73"/>
    </row>
    <row r="11" spans="1:5" ht="32.25" customHeight="1" x14ac:dyDescent="0.25">
      <c r="A11" s="68" t="s">
        <v>26</v>
      </c>
      <c r="B11" s="68"/>
      <c r="C11" s="68"/>
      <c r="D11" s="68"/>
      <c r="E11" s="68"/>
    </row>
    <row r="12" spans="1:5" ht="16.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8" t="s">
        <v>22</v>
      </c>
      <c r="B13" s="68"/>
      <c r="C13" s="68"/>
      <c r="D13" s="68"/>
      <c r="E13" s="68"/>
    </row>
    <row r="14" spans="1:5" ht="14.25" customHeight="1" x14ac:dyDescent="0.25">
      <c r="A14" s="71" t="s">
        <v>2</v>
      </c>
      <c r="B14" s="74"/>
      <c r="C14" s="74"/>
      <c r="D14" s="74"/>
      <c r="E14" s="74"/>
    </row>
    <row r="15" spans="1:5" x14ac:dyDescent="0.25">
      <c r="A15" s="68" t="s">
        <v>56</v>
      </c>
      <c r="B15" s="68"/>
      <c r="C15" s="68"/>
      <c r="D15" s="68"/>
      <c r="E15" s="68"/>
    </row>
    <row r="16" spans="1:5" ht="15" customHeight="1" x14ac:dyDescent="0.25">
      <c r="A16" s="71" t="s">
        <v>16</v>
      </c>
      <c r="B16" s="74"/>
      <c r="C16" s="74"/>
      <c r="D16" s="74"/>
      <c r="E16" s="74"/>
    </row>
    <row r="17" spans="1:7" ht="31.5" customHeight="1" x14ac:dyDescent="0.25">
      <c r="A17" s="68" t="s">
        <v>17</v>
      </c>
      <c r="B17" s="68"/>
      <c r="C17" s="68"/>
      <c r="D17" s="68"/>
      <c r="E17" s="68"/>
    </row>
    <row r="18" spans="1:7" x14ac:dyDescent="0.25">
      <c r="A18" s="68" t="s">
        <v>27</v>
      </c>
      <c r="B18" s="68"/>
      <c r="C18" s="68"/>
      <c r="D18" s="68"/>
      <c r="E18" s="68"/>
    </row>
    <row r="19" spans="1:7" ht="35.25" customHeight="1" x14ac:dyDescent="0.25">
      <c r="A19" s="66" t="s">
        <v>28</v>
      </c>
      <c r="B19" s="66"/>
      <c r="C19" s="66"/>
      <c r="D19" s="66"/>
      <c r="E19" s="66"/>
    </row>
    <row r="20" spans="1:7" ht="14.25" customHeight="1" x14ac:dyDescent="0.25">
      <c r="A20" s="66"/>
      <c r="B20" s="66"/>
      <c r="C20" s="66"/>
      <c r="D20" s="66"/>
      <c r="E20" s="66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44</v>
      </c>
      <c r="B22" s="8" t="s">
        <v>42</v>
      </c>
      <c r="C22" s="3" t="s">
        <v>4</v>
      </c>
      <c r="D22" s="3">
        <v>14.15</v>
      </c>
      <c r="E22" s="7">
        <f>D22*F20*G20</f>
        <v>139511.92499999999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5.42</v>
      </c>
      <c r="E23" s="7">
        <f>D23*F20*G20</f>
        <v>53438.489999999991</v>
      </c>
      <c r="G23" s="17"/>
    </row>
    <row r="24" spans="1:7" ht="25.5" x14ac:dyDescent="0.25">
      <c r="A24" s="6" t="s">
        <v>53</v>
      </c>
      <c r="B24" s="8" t="s">
        <v>54</v>
      </c>
      <c r="C24" s="3" t="s">
        <v>31</v>
      </c>
      <c r="D24" s="3"/>
      <c r="E24" s="7">
        <v>0</v>
      </c>
      <c r="G24" s="17"/>
    </row>
    <row r="25" spans="1:7" x14ac:dyDescent="0.25">
      <c r="A25" s="6" t="s">
        <v>51</v>
      </c>
      <c r="B25" s="8" t="s">
        <v>73</v>
      </c>
      <c r="C25" s="3" t="s">
        <v>31</v>
      </c>
      <c r="D25" s="3"/>
      <c r="E25" s="7">
        <v>20419.79</v>
      </c>
      <c r="G25" s="17"/>
    </row>
    <row r="26" spans="1:7" x14ac:dyDescent="0.25">
      <c r="A26" s="6" t="s">
        <v>49</v>
      </c>
      <c r="B26" s="8" t="s">
        <v>73</v>
      </c>
      <c r="C26" s="3" t="s">
        <v>31</v>
      </c>
      <c r="D26" s="3"/>
      <c r="E26" s="7">
        <v>13043.17</v>
      </c>
      <c r="G26" s="17"/>
    </row>
    <row r="27" spans="1:7" x14ac:dyDescent="0.25">
      <c r="A27" s="6" t="s">
        <v>50</v>
      </c>
      <c r="B27" s="8" t="s">
        <v>73</v>
      </c>
      <c r="C27" s="3" t="s">
        <v>31</v>
      </c>
      <c r="D27" s="3"/>
      <c r="E27" s="7">
        <v>1634.45</v>
      </c>
      <c r="G27" s="17"/>
    </row>
    <row r="28" spans="1:7" x14ac:dyDescent="0.25">
      <c r="A28" s="6" t="s">
        <v>29</v>
      </c>
      <c r="B28" s="8" t="s">
        <v>73</v>
      </c>
      <c r="C28" s="3" t="s">
        <v>31</v>
      </c>
      <c r="D28" s="3"/>
      <c r="E28" s="7">
        <v>2302.4</v>
      </c>
      <c r="G28" s="17"/>
    </row>
    <row r="29" spans="1:7" x14ac:dyDescent="0.25">
      <c r="A29" s="6" t="s">
        <v>82</v>
      </c>
      <c r="B29" s="8" t="s">
        <v>73</v>
      </c>
      <c r="C29" s="3" t="s">
        <v>31</v>
      </c>
      <c r="D29" s="3"/>
      <c r="E29" s="7">
        <v>4000</v>
      </c>
      <c r="G29" s="17"/>
    </row>
    <row r="30" spans="1:7" ht="30" x14ac:dyDescent="0.25">
      <c r="A30" s="6" t="s">
        <v>78</v>
      </c>
      <c r="B30" s="8" t="s">
        <v>80</v>
      </c>
      <c r="C30" s="3" t="s">
        <v>48</v>
      </c>
      <c r="D30" s="3">
        <v>6</v>
      </c>
      <c r="E30" s="27">
        <f>D30*235.95</f>
        <v>1415.6999999999998</v>
      </c>
      <c r="G30" s="17"/>
    </row>
    <row r="31" spans="1:7" ht="30" x14ac:dyDescent="0.25">
      <c r="A31" s="6" t="s">
        <v>79</v>
      </c>
      <c r="B31" s="8" t="s">
        <v>81</v>
      </c>
      <c r="C31" s="3" t="s">
        <v>48</v>
      </c>
      <c r="D31" s="3">
        <v>6</v>
      </c>
      <c r="E31" s="27">
        <f>D31*235.95</f>
        <v>1415.6999999999998</v>
      </c>
      <c r="G31" s="17"/>
    </row>
    <row r="32" spans="1:7" x14ac:dyDescent="0.25">
      <c r="A32" s="9"/>
      <c r="B32" s="8"/>
      <c r="C32" s="3"/>
      <c r="D32" s="3"/>
      <c r="E32" s="7">
        <f t="shared" ref="E32" si="0">D32*235.95</f>
        <v>0</v>
      </c>
      <c r="G32" s="17"/>
    </row>
    <row r="33" spans="1:5" s="14" customFormat="1" ht="14.25" x14ac:dyDescent="0.2">
      <c r="A33" s="10" t="s">
        <v>32</v>
      </c>
      <c r="B33" s="11"/>
      <c r="C33" s="12"/>
      <c r="D33" s="12"/>
      <c r="E33" s="13">
        <f>SUM(E22:E32)</f>
        <v>237181.62500000003</v>
      </c>
    </row>
    <row r="35" spans="1:5" ht="33" customHeight="1" x14ac:dyDescent="0.25">
      <c r="A35" s="67" t="s">
        <v>83</v>
      </c>
      <c r="B35" s="67"/>
      <c r="C35" s="67"/>
      <c r="D35" s="67"/>
      <c r="E35" s="67"/>
    </row>
    <row r="36" spans="1:5" ht="31.5" customHeight="1" x14ac:dyDescent="0.25">
      <c r="A36" s="68" t="s">
        <v>21</v>
      </c>
      <c r="B36" s="68"/>
      <c r="C36" s="68"/>
      <c r="D36" s="68"/>
      <c r="E36" s="68"/>
    </row>
    <row r="37" spans="1:5" x14ac:dyDescent="0.25">
      <c r="A37" s="68" t="s">
        <v>20</v>
      </c>
      <c r="B37" s="68"/>
      <c r="C37" s="68"/>
      <c r="D37" s="68"/>
      <c r="E37" s="68"/>
    </row>
    <row r="38" spans="1:5" ht="33" customHeight="1" x14ac:dyDescent="0.25">
      <c r="A38" s="68" t="s">
        <v>34</v>
      </c>
      <c r="B38" s="68"/>
      <c r="C38" s="68"/>
      <c r="D38" s="68"/>
      <c r="E38" s="68"/>
    </row>
    <row r="39" spans="1:5" ht="9.75" customHeight="1" x14ac:dyDescent="0.25">
      <c r="A39" s="68" t="s">
        <v>18</v>
      </c>
      <c r="B39" s="68"/>
      <c r="C39" s="68"/>
      <c r="D39" s="68"/>
      <c r="E39" s="68"/>
    </row>
    <row r="40" spans="1:5" x14ac:dyDescent="0.25">
      <c r="A40" s="69" t="s">
        <v>5</v>
      </c>
      <c r="B40" s="69"/>
      <c r="C40" s="69"/>
      <c r="D40" s="69"/>
      <c r="E40" s="69"/>
    </row>
    <row r="41" spans="1:5" ht="9" customHeight="1" x14ac:dyDescent="0.25">
      <c r="A41" s="68" t="s">
        <v>18</v>
      </c>
      <c r="B41" s="68"/>
      <c r="C41" s="68"/>
      <c r="D41" s="68"/>
      <c r="E41" s="68"/>
    </row>
    <row r="42" spans="1:5" x14ac:dyDescent="0.25">
      <c r="A42" s="70" t="s">
        <v>63</v>
      </c>
      <c r="B42" s="70"/>
      <c r="C42" s="70"/>
      <c r="D42" s="70"/>
      <c r="E42" s="70"/>
    </row>
    <row r="43" spans="1:5" x14ac:dyDescent="0.25">
      <c r="B43" s="65" t="s">
        <v>19</v>
      </c>
      <c r="C43" s="65"/>
      <c r="D43" s="65"/>
      <c r="E43" s="5" t="s">
        <v>6</v>
      </c>
    </row>
    <row r="44" spans="1:5" x14ac:dyDescent="0.25">
      <c r="A44" s="29"/>
      <c r="B44" s="29"/>
      <c r="C44" s="29"/>
      <c r="D44" s="29"/>
      <c r="E44" s="29"/>
    </row>
    <row r="45" spans="1:5" x14ac:dyDescent="0.25">
      <c r="A45" s="70" t="s">
        <v>33</v>
      </c>
      <c r="B45" s="70"/>
      <c r="C45" s="70"/>
      <c r="D45" s="70"/>
      <c r="E45" s="70"/>
    </row>
    <row r="46" spans="1:5" x14ac:dyDescent="0.25">
      <c r="B46" s="65" t="s">
        <v>19</v>
      </c>
      <c r="C46" s="65"/>
      <c r="D46" s="65"/>
      <c r="E46" s="5" t="s">
        <v>6</v>
      </c>
    </row>
    <row r="47" spans="1:5" x14ac:dyDescent="0.25">
      <c r="A47" s="2" t="s">
        <v>64</v>
      </c>
    </row>
    <row r="48" spans="1:5" x14ac:dyDescent="0.25">
      <c r="A48" s="2" t="s">
        <v>43</v>
      </c>
    </row>
    <row r="49" spans="1:2" x14ac:dyDescent="0.25">
      <c r="A49" s="14" t="s">
        <v>35</v>
      </c>
    </row>
    <row r="50" spans="1:2" x14ac:dyDescent="0.25">
      <c r="A50" s="14" t="s">
        <v>41</v>
      </c>
      <c r="B50" s="26">
        <f>'1кв'!B60</f>
        <v>11568.470000000088</v>
      </c>
    </row>
    <row r="51" spans="1:2" ht="30" x14ac:dyDescent="0.25">
      <c r="A51" s="28" t="s">
        <v>77</v>
      </c>
      <c r="B51" s="15"/>
    </row>
    <row r="52" spans="1:2" x14ac:dyDescent="0.25">
      <c r="A52" s="2" t="s">
        <v>36</v>
      </c>
      <c r="B52" s="15">
        <v>222881.48</v>
      </c>
    </row>
    <row r="53" spans="1:2" x14ac:dyDescent="0.25">
      <c r="A53" s="2" t="s">
        <v>39</v>
      </c>
      <c r="B53" s="18">
        <v>7254.93</v>
      </c>
    </row>
    <row r="54" spans="1:2" x14ac:dyDescent="0.25">
      <c r="A54" s="2" t="s">
        <v>46</v>
      </c>
      <c r="B54" s="15">
        <f>350*3</f>
        <v>1050</v>
      </c>
    </row>
    <row r="55" spans="1:2" x14ac:dyDescent="0.25">
      <c r="A55" s="2" t="s">
        <v>45</v>
      </c>
      <c r="B55" s="15">
        <f>3*330</f>
        <v>990</v>
      </c>
    </row>
    <row r="56" spans="1:2" x14ac:dyDescent="0.25">
      <c r="A56" s="2" t="s">
        <v>47</v>
      </c>
      <c r="B56" s="15">
        <f>3*200</f>
        <v>600</v>
      </c>
    </row>
    <row r="57" spans="1:2" ht="30" x14ac:dyDescent="0.25">
      <c r="A57" s="28" t="s">
        <v>38</v>
      </c>
      <c r="B57" s="15">
        <f>E33</f>
        <v>237181.62500000003</v>
      </c>
    </row>
    <row r="58" spans="1:2" x14ac:dyDescent="0.25">
      <c r="A58" s="16" t="s">
        <v>37</v>
      </c>
      <c r="B58" s="20">
        <f>B50+B52+B53+B54+B55+B56-B57</f>
        <v>7163.2550000000629</v>
      </c>
    </row>
    <row r="60" spans="1:2" x14ac:dyDescent="0.25">
      <c r="B60" s="17"/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5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28.5" customHeight="1" x14ac:dyDescent="0.25">
      <c r="A2" s="77" t="s">
        <v>12</v>
      </c>
      <c r="B2" s="78"/>
      <c r="C2" s="78"/>
      <c r="D2" s="78"/>
      <c r="E2" s="78"/>
    </row>
    <row r="3" spans="1:5" ht="13.5" customHeight="1" x14ac:dyDescent="0.25">
      <c r="A3" s="79" t="s">
        <v>74</v>
      </c>
      <c r="B3" s="79"/>
      <c r="C3" s="79"/>
      <c r="D3" s="79"/>
      <c r="E3" s="79"/>
    </row>
    <row r="4" spans="1:5" s="1" customFormat="1" ht="15.75" x14ac:dyDescent="0.25">
      <c r="A4" s="19" t="s">
        <v>13</v>
      </c>
      <c r="B4" s="4"/>
      <c r="C4" s="4"/>
      <c r="D4" s="80" t="s">
        <v>75</v>
      </c>
      <c r="E4" s="80"/>
    </row>
    <row r="5" spans="1:5" ht="15.75" customHeight="1" x14ac:dyDescent="0.25">
      <c r="A5" s="30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5" t="s">
        <v>24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8" t="s">
        <v>25</v>
      </c>
      <c r="B9" s="68"/>
      <c r="C9" s="68"/>
      <c r="D9" s="68"/>
      <c r="E9" s="68"/>
    </row>
    <row r="10" spans="1:5" ht="27" customHeight="1" x14ac:dyDescent="0.25">
      <c r="A10" s="72" t="s">
        <v>14</v>
      </c>
      <c r="B10" s="73"/>
      <c r="C10" s="73"/>
      <c r="D10" s="73"/>
      <c r="E10" s="73"/>
    </row>
    <row r="11" spans="1:5" ht="32.25" customHeight="1" x14ac:dyDescent="0.25">
      <c r="A11" s="68" t="s">
        <v>26</v>
      </c>
      <c r="B11" s="68"/>
      <c r="C11" s="68"/>
      <c r="D11" s="68"/>
      <c r="E11" s="68"/>
    </row>
    <row r="12" spans="1:5" ht="16.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8" t="s">
        <v>22</v>
      </c>
      <c r="B13" s="68"/>
      <c r="C13" s="68"/>
      <c r="D13" s="68"/>
      <c r="E13" s="68"/>
    </row>
    <row r="14" spans="1:5" ht="14.25" customHeight="1" x14ac:dyDescent="0.25">
      <c r="A14" s="71" t="s">
        <v>2</v>
      </c>
      <c r="B14" s="74"/>
      <c r="C14" s="74"/>
      <c r="D14" s="74"/>
      <c r="E14" s="74"/>
    </row>
    <row r="15" spans="1:5" x14ac:dyDescent="0.25">
      <c r="A15" s="68" t="s">
        <v>56</v>
      </c>
      <c r="B15" s="68"/>
      <c r="C15" s="68"/>
      <c r="D15" s="68"/>
      <c r="E15" s="68"/>
    </row>
    <row r="16" spans="1:5" ht="15" customHeight="1" x14ac:dyDescent="0.25">
      <c r="A16" s="71" t="s">
        <v>16</v>
      </c>
      <c r="B16" s="74"/>
      <c r="C16" s="74"/>
      <c r="D16" s="74"/>
      <c r="E16" s="74"/>
    </row>
    <row r="17" spans="1:7" ht="31.5" customHeight="1" x14ac:dyDescent="0.25">
      <c r="A17" s="68" t="s">
        <v>17</v>
      </c>
      <c r="B17" s="68"/>
      <c r="C17" s="68"/>
      <c r="D17" s="68"/>
      <c r="E17" s="68"/>
    </row>
    <row r="18" spans="1:7" x14ac:dyDescent="0.25">
      <c r="A18" s="68" t="s">
        <v>27</v>
      </c>
      <c r="B18" s="68"/>
      <c r="C18" s="68"/>
      <c r="D18" s="68"/>
      <c r="E18" s="68"/>
    </row>
    <row r="19" spans="1:7" ht="35.25" customHeight="1" x14ac:dyDescent="0.25">
      <c r="A19" s="66" t="s">
        <v>28</v>
      </c>
      <c r="B19" s="66"/>
      <c r="C19" s="66"/>
      <c r="D19" s="66"/>
      <c r="E19" s="66"/>
    </row>
    <row r="20" spans="1:7" ht="14.25" customHeight="1" x14ac:dyDescent="0.25">
      <c r="A20" s="66"/>
      <c r="B20" s="66"/>
      <c r="C20" s="66"/>
      <c r="D20" s="66"/>
      <c r="E20" s="66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44</v>
      </c>
      <c r="B22" s="8" t="s">
        <v>42</v>
      </c>
      <c r="C22" s="3" t="s">
        <v>4</v>
      </c>
      <c r="D22" s="3">
        <v>15.83</v>
      </c>
      <c r="E22" s="7">
        <f>D22*F20*G20</f>
        <v>156075.88500000001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6.06</v>
      </c>
      <c r="E23" s="7">
        <f>D23*F20*G20</f>
        <v>59748.569999999992</v>
      </c>
      <c r="G23" s="17"/>
    </row>
    <row r="24" spans="1:7" ht="25.5" x14ac:dyDescent="0.25">
      <c r="A24" s="6" t="s">
        <v>53</v>
      </c>
      <c r="B24" s="8" t="s">
        <v>54</v>
      </c>
      <c r="C24" s="3" t="s">
        <v>31</v>
      </c>
      <c r="D24" s="3"/>
      <c r="E24" s="7">
        <v>3648.96</v>
      </c>
      <c r="G24" s="17"/>
    </row>
    <row r="25" spans="1:7" x14ac:dyDescent="0.25">
      <c r="A25" s="6" t="s">
        <v>51</v>
      </c>
      <c r="B25" s="8" t="s">
        <v>76</v>
      </c>
      <c r="C25" s="3" t="s">
        <v>31</v>
      </c>
      <c r="D25" s="3"/>
      <c r="E25" s="7">
        <v>31645.26</v>
      </c>
      <c r="G25" s="17"/>
    </row>
    <row r="26" spans="1:7" x14ac:dyDescent="0.25">
      <c r="A26" s="6" t="s">
        <v>49</v>
      </c>
      <c r="B26" s="8" t="s">
        <v>76</v>
      </c>
      <c r="C26" s="3" t="s">
        <v>31</v>
      </c>
      <c r="D26" s="3"/>
      <c r="E26" s="7">
        <v>20213.45</v>
      </c>
      <c r="G26" s="17"/>
    </row>
    <row r="27" spans="1:7" x14ac:dyDescent="0.25">
      <c r="A27" s="6" t="s">
        <v>50</v>
      </c>
      <c r="B27" s="8" t="s">
        <v>76</v>
      </c>
      <c r="C27" s="3" t="s">
        <v>31</v>
      </c>
      <c r="D27" s="3"/>
      <c r="E27" s="7">
        <v>3404.7</v>
      </c>
      <c r="G27" s="17"/>
    </row>
    <row r="28" spans="1:7" x14ac:dyDescent="0.25">
      <c r="A28" s="6" t="s">
        <v>29</v>
      </c>
      <c r="B28" s="8" t="s">
        <v>76</v>
      </c>
      <c r="C28" s="3" t="s">
        <v>31</v>
      </c>
      <c r="D28" s="3"/>
      <c r="E28" s="7">
        <v>4397.72</v>
      </c>
      <c r="G28" s="17"/>
    </row>
    <row r="29" spans="1:7" ht="30" x14ac:dyDescent="0.25">
      <c r="A29" s="25" t="s">
        <v>87</v>
      </c>
      <c r="B29" s="8" t="s">
        <v>85</v>
      </c>
      <c r="C29" s="3" t="s">
        <v>31</v>
      </c>
      <c r="D29" s="3"/>
      <c r="E29" s="7">
        <v>5702.49</v>
      </c>
      <c r="G29" s="17"/>
    </row>
    <row r="30" spans="1:7" x14ac:dyDescent="0.25">
      <c r="A30" s="25" t="s">
        <v>84</v>
      </c>
      <c r="B30" s="8" t="s">
        <v>86</v>
      </c>
      <c r="C30" s="3" t="s">
        <v>48</v>
      </c>
      <c r="D30" s="3">
        <v>24</v>
      </c>
      <c r="E30" s="7">
        <f>D30*260.07</f>
        <v>6241.68</v>
      </c>
      <c r="G30" s="17"/>
    </row>
    <row r="31" spans="1:7" x14ac:dyDescent="0.25">
      <c r="A31" s="9"/>
      <c r="B31" s="8"/>
      <c r="C31" s="3"/>
      <c r="D31" s="3"/>
      <c r="E31" s="7">
        <f t="shared" ref="E31" si="0">D31*235.95</f>
        <v>0</v>
      </c>
      <c r="G31" s="17"/>
    </row>
    <row r="32" spans="1:7" s="14" customFormat="1" ht="14.25" x14ac:dyDescent="0.2">
      <c r="A32" s="10" t="s">
        <v>32</v>
      </c>
      <c r="B32" s="11"/>
      <c r="C32" s="12"/>
      <c r="D32" s="12"/>
      <c r="E32" s="13">
        <f>SUM(E22:E31)</f>
        <v>291078.71499999997</v>
      </c>
    </row>
    <row r="34" spans="1:5" ht="33" customHeight="1" x14ac:dyDescent="0.25">
      <c r="A34" s="67" t="s">
        <v>88</v>
      </c>
      <c r="B34" s="67"/>
      <c r="C34" s="67"/>
      <c r="D34" s="67"/>
      <c r="E34" s="67"/>
    </row>
    <row r="35" spans="1:5" ht="31.5" customHeight="1" x14ac:dyDescent="0.25">
      <c r="A35" s="68" t="s">
        <v>21</v>
      </c>
      <c r="B35" s="68"/>
      <c r="C35" s="68"/>
      <c r="D35" s="68"/>
      <c r="E35" s="68"/>
    </row>
    <row r="36" spans="1:5" x14ac:dyDescent="0.25">
      <c r="A36" s="68" t="s">
        <v>20</v>
      </c>
      <c r="B36" s="68"/>
      <c r="C36" s="68"/>
      <c r="D36" s="68"/>
      <c r="E36" s="68"/>
    </row>
    <row r="37" spans="1:5" ht="33" customHeight="1" x14ac:dyDescent="0.25">
      <c r="A37" s="68" t="s">
        <v>34</v>
      </c>
      <c r="B37" s="68"/>
      <c r="C37" s="68"/>
      <c r="D37" s="68"/>
      <c r="E37" s="68"/>
    </row>
    <row r="38" spans="1:5" ht="9.75" customHeight="1" x14ac:dyDescent="0.25">
      <c r="A38" s="68" t="s">
        <v>18</v>
      </c>
      <c r="B38" s="68"/>
      <c r="C38" s="68"/>
      <c r="D38" s="68"/>
      <c r="E38" s="68"/>
    </row>
    <row r="39" spans="1:5" x14ac:dyDescent="0.25">
      <c r="A39" s="69" t="s">
        <v>5</v>
      </c>
      <c r="B39" s="69"/>
      <c r="C39" s="69"/>
      <c r="D39" s="69"/>
      <c r="E39" s="69"/>
    </row>
    <row r="40" spans="1:5" ht="9" customHeight="1" x14ac:dyDescent="0.25">
      <c r="A40" s="68" t="s">
        <v>18</v>
      </c>
      <c r="B40" s="68"/>
      <c r="C40" s="68"/>
      <c r="D40" s="68"/>
      <c r="E40" s="68"/>
    </row>
    <row r="41" spans="1:5" x14ac:dyDescent="0.25">
      <c r="A41" s="70" t="s">
        <v>63</v>
      </c>
      <c r="B41" s="70"/>
      <c r="C41" s="70"/>
      <c r="D41" s="70"/>
      <c r="E41" s="70"/>
    </row>
    <row r="42" spans="1:5" x14ac:dyDescent="0.25">
      <c r="B42" s="65" t="s">
        <v>19</v>
      </c>
      <c r="C42" s="65"/>
      <c r="D42" s="65"/>
      <c r="E42" s="5" t="s">
        <v>6</v>
      </c>
    </row>
    <row r="43" spans="1:5" x14ac:dyDescent="0.25">
      <c r="A43" s="29"/>
      <c r="B43" s="29"/>
      <c r="C43" s="29"/>
      <c r="D43" s="29"/>
      <c r="E43" s="29"/>
    </row>
    <row r="44" spans="1:5" x14ac:dyDescent="0.25">
      <c r="A44" s="70" t="s">
        <v>33</v>
      </c>
      <c r="B44" s="70"/>
      <c r="C44" s="70"/>
      <c r="D44" s="70"/>
      <c r="E44" s="70"/>
    </row>
    <row r="45" spans="1:5" x14ac:dyDescent="0.25">
      <c r="B45" s="65" t="s">
        <v>19</v>
      </c>
      <c r="C45" s="65"/>
      <c r="D45" s="65"/>
      <c r="E45" s="5" t="s">
        <v>6</v>
      </c>
    </row>
    <row r="46" spans="1:5" x14ac:dyDescent="0.25">
      <c r="A46" s="2" t="s">
        <v>64</v>
      </c>
    </row>
    <row r="47" spans="1:5" x14ac:dyDescent="0.25">
      <c r="A47" s="2" t="s">
        <v>43</v>
      </c>
    </row>
    <row r="48" spans="1:5" x14ac:dyDescent="0.25">
      <c r="A48" s="14" t="s">
        <v>35</v>
      </c>
    </row>
    <row r="49" spans="1:7" x14ac:dyDescent="0.25">
      <c r="A49" s="14" t="s">
        <v>41</v>
      </c>
      <c r="B49" s="26">
        <f>'2кв'!B58</f>
        <v>7163.2550000000629</v>
      </c>
    </row>
    <row r="50" spans="1:7" ht="30" x14ac:dyDescent="0.25">
      <c r="A50" s="28" t="s">
        <v>89</v>
      </c>
      <c r="B50" s="15"/>
    </row>
    <row r="51" spans="1:7" x14ac:dyDescent="0.25">
      <c r="A51" s="2" t="s">
        <v>36</v>
      </c>
      <c r="B51" s="15">
        <v>252115.06</v>
      </c>
    </row>
    <row r="52" spans="1:7" x14ac:dyDescent="0.25">
      <c r="A52" s="2" t="s">
        <v>39</v>
      </c>
      <c r="B52" s="18">
        <v>8526.1</v>
      </c>
      <c r="G52" s="2" t="s">
        <v>90</v>
      </c>
    </row>
    <row r="53" spans="1:7" x14ac:dyDescent="0.25">
      <c r="A53" s="2" t="s">
        <v>46</v>
      </c>
      <c r="B53" s="15">
        <f>350*3</f>
        <v>1050</v>
      </c>
    </row>
    <row r="54" spans="1:7" x14ac:dyDescent="0.25">
      <c r="A54" s="2" t="s">
        <v>45</v>
      </c>
      <c r="B54" s="15">
        <f>3*330</f>
        <v>990</v>
      </c>
    </row>
    <row r="55" spans="1:7" x14ac:dyDescent="0.25">
      <c r="A55" s="2" t="s">
        <v>47</v>
      </c>
      <c r="B55" s="15">
        <f>3*200</f>
        <v>600</v>
      </c>
    </row>
    <row r="56" spans="1:7" ht="30" x14ac:dyDescent="0.25">
      <c r="A56" s="28" t="s">
        <v>38</v>
      </c>
      <c r="B56" s="15">
        <f>E32</f>
        <v>291078.71499999997</v>
      </c>
    </row>
    <row r="57" spans="1:7" x14ac:dyDescent="0.25">
      <c r="A57" s="16" t="s">
        <v>37</v>
      </c>
      <c r="B57" s="20">
        <f>B49+B51+B52+B53+B54+B55-B56</f>
        <v>-20634.29999999993</v>
      </c>
    </row>
    <row r="59" spans="1:7" x14ac:dyDescent="0.25">
      <c r="B59" s="17"/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47" zoomScaleSheetLayoutView="100" workbookViewId="0">
      <selection activeCell="A29" sqref="A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4.85546875" style="2" bestFit="1" customWidth="1"/>
    <col min="8" max="8" width="11.5703125" style="2" customWidth="1"/>
    <col min="9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28.5" customHeight="1" x14ac:dyDescent="0.25">
      <c r="A2" s="77" t="s">
        <v>12</v>
      </c>
      <c r="B2" s="78"/>
      <c r="C2" s="78"/>
      <c r="D2" s="78"/>
      <c r="E2" s="78"/>
    </row>
    <row r="3" spans="1:5" ht="13.5" customHeight="1" x14ac:dyDescent="0.25">
      <c r="A3" s="79" t="s">
        <v>91</v>
      </c>
      <c r="B3" s="79"/>
      <c r="C3" s="79"/>
      <c r="D3" s="79"/>
      <c r="E3" s="79"/>
    </row>
    <row r="4" spans="1:5" s="1" customFormat="1" ht="15.75" x14ac:dyDescent="0.25">
      <c r="A4" s="19" t="s">
        <v>13</v>
      </c>
      <c r="B4" s="4"/>
      <c r="C4" s="4"/>
      <c r="D4" s="34"/>
      <c r="E4" s="34" t="s">
        <v>92</v>
      </c>
    </row>
    <row r="5" spans="1:5" ht="15.75" customHeight="1" x14ac:dyDescent="0.25">
      <c r="A5" s="33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75" t="s">
        <v>24</v>
      </c>
      <c r="B7" s="75"/>
      <c r="C7" s="75"/>
      <c r="D7" s="75"/>
      <c r="E7" s="75"/>
    </row>
    <row r="8" spans="1:5" x14ac:dyDescent="0.25">
      <c r="A8" s="71" t="s">
        <v>1</v>
      </c>
      <c r="B8" s="71"/>
      <c r="C8" s="71"/>
      <c r="D8" s="71"/>
      <c r="E8" s="71"/>
    </row>
    <row r="9" spans="1:5" ht="18" customHeight="1" x14ac:dyDescent="0.25">
      <c r="A9" s="68" t="s">
        <v>25</v>
      </c>
      <c r="B9" s="68"/>
      <c r="C9" s="68"/>
      <c r="D9" s="68"/>
      <c r="E9" s="68"/>
    </row>
    <row r="10" spans="1:5" ht="27" customHeight="1" x14ac:dyDescent="0.25">
      <c r="A10" s="72" t="s">
        <v>14</v>
      </c>
      <c r="B10" s="73"/>
      <c r="C10" s="73"/>
      <c r="D10" s="73"/>
      <c r="E10" s="73"/>
    </row>
    <row r="11" spans="1:5" ht="32.25" customHeight="1" x14ac:dyDescent="0.25">
      <c r="A11" s="68" t="s">
        <v>26</v>
      </c>
      <c r="B11" s="68"/>
      <c r="C11" s="68"/>
      <c r="D11" s="68"/>
      <c r="E11" s="68"/>
    </row>
    <row r="12" spans="1:5" ht="16.5" customHeight="1" x14ac:dyDescent="0.25">
      <c r="A12" s="71" t="s">
        <v>15</v>
      </c>
      <c r="B12" s="74"/>
      <c r="C12" s="74"/>
      <c r="D12" s="74"/>
      <c r="E12" s="74"/>
    </row>
    <row r="13" spans="1:5" x14ac:dyDescent="0.25">
      <c r="A13" s="68" t="s">
        <v>22</v>
      </c>
      <c r="B13" s="68"/>
      <c r="C13" s="68"/>
      <c r="D13" s="68"/>
      <c r="E13" s="68"/>
    </row>
    <row r="14" spans="1:5" ht="14.25" customHeight="1" x14ac:dyDescent="0.25">
      <c r="A14" s="71" t="s">
        <v>2</v>
      </c>
      <c r="B14" s="74"/>
      <c r="C14" s="74"/>
      <c r="D14" s="74"/>
      <c r="E14" s="74"/>
    </row>
    <row r="15" spans="1:5" x14ac:dyDescent="0.25">
      <c r="A15" s="68" t="s">
        <v>56</v>
      </c>
      <c r="B15" s="68"/>
      <c r="C15" s="68"/>
      <c r="D15" s="68"/>
      <c r="E15" s="68"/>
    </row>
    <row r="16" spans="1:5" ht="15" customHeight="1" x14ac:dyDescent="0.25">
      <c r="A16" s="71" t="s">
        <v>16</v>
      </c>
      <c r="B16" s="74"/>
      <c r="C16" s="74"/>
      <c r="D16" s="74"/>
      <c r="E16" s="74"/>
    </row>
    <row r="17" spans="1:7" ht="31.5" customHeight="1" x14ac:dyDescent="0.25">
      <c r="A17" s="68" t="s">
        <v>17</v>
      </c>
      <c r="B17" s="68"/>
      <c r="C17" s="68"/>
      <c r="D17" s="68"/>
      <c r="E17" s="68"/>
    </row>
    <row r="18" spans="1:7" x14ac:dyDescent="0.25">
      <c r="A18" s="68" t="s">
        <v>27</v>
      </c>
      <c r="B18" s="68"/>
      <c r="C18" s="68"/>
      <c r="D18" s="68"/>
      <c r="E18" s="68"/>
    </row>
    <row r="19" spans="1:7" ht="35.25" customHeight="1" x14ac:dyDescent="0.25">
      <c r="A19" s="66" t="s">
        <v>28</v>
      </c>
      <c r="B19" s="66"/>
      <c r="C19" s="66"/>
      <c r="D19" s="66"/>
      <c r="E19" s="66"/>
    </row>
    <row r="20" spans="1:7" ht="14.25" customHeight="1" x14ac:dyDescent="0.25">
      <c r="A20" s="66"/>
      <c r="B20" s="66"/>
      <c r="C20" s="66"/>
      <c r="D20" s="66"/>
      <c r="E20" s="66"/>
      <c r="F20" s="2">
        <f>67.9+3218.6</f>
        <v>3286.5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6" t="s">
        <v>44</v>
      </c>
      <c r="B22" s="8" t="s">
        <v>42</v>
      </c>
      <c r="C22" s="3" t="s">
        <v>4</v>
      </c>
      <c r="D22" s="3">
        <v>15.83</v>
      </c>
      <c r="E22" s="7">
        <f>D22*F20*G20</f>
        <v>156075.88500000001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6.06</v>
      </c>
      <c r="E23" s="7">
        <f>D23*F20*G20</f>
        <v>59748.569999999992</v>
      </c>
      <c r="G23" s="17"/>
    </row>
    <row r="24" spans="1:7" ht="25.5" x14ac:dyDescent="0.25">
      <c r="A24" s="6" t="s">
        <v>53</v>
      </c>
      <c r="B24" s="8" t="s">
        <v>54</v>
      </c>
      <c r="C24" s="3" t="s">
        <v>31</v>
      </c>
      <c r="D24" s="3"/>
      <c r="E24" s="7">
        <v>0</v>
      </c>
      <c r="G24" s="17"/>
    </row>
    <row r="25" spans="1:7" x14ac:dyDescent="0.25">
      <c r="A25" s="6" t="s">
        <v>51</v>
      </c>
      <c r="B25" s="8" t="s">
        <v>93</v>
      </c>
      <c r="C25" s="3" t="s">
        <v>31</v>
      </c>
      <c r="D25" s="3"/>
      <c r="E25" s="7">
        <v>18121.63</v>
      </c>
      <c r="G25" s="17"/>
    </row>
    <row r="26" spans="1:7" x14ac:dyDescent="0.25">
      <c r="A26" s="6" t="s">
        <v>49</v>
      </c>
      <c r="B26" s="8" t="s">
        <v>93</v>
      </c>
      <c r="C26" s="3" t="s">
        <v>31</v>
      </c>
      <c r="D26" s="3"/>
      <c r="E26" s="7">
        <v>11575.21</v>
      </c>
      <c r="G26" s="17"/>
    </row>
    <row r="27" spans="1:7" x14ac:dyDescent="0.25">
      <c r="A27" s="6" t="s">
        <v>50</v>
      </c>
      <c r="B27" s="8" t="s">
        <v>93</v>
      </c>
      <c r="C27" s="3" t="s">
        <v>31</v>
      </c>
      <c r="D27" s="3"/>
      <c r="E27" s="7">
        <v>2749.95</v>
      </c>
      <c r="G27" s="17"/>
    </row>
    <row r="28" spans="1:7" x14ac:dyDescent="0.25">
      <c r="A28" s="6" t="s">
        <v>29</v>
      </c>
      <c r="B28" s="8" t="s">
        <v>93</v>
      </c>
      <c r="C28" s="3" t="s">
        <v>31</v>
      </c>
      <c r="D28" s="3"/>
      <c r="E28" s="7">
        <f>170+4599.59</f>
        <v>4769.59</v>
      </c>
      <c r="G28" s="17"/>
    </row>
    <row r="29" spans="1:7" x14ac:dyDescent="0.25">
      <c r="A29" s="6" t="s">
        <v>94</v>
      </c>
      <c r="B29" s="8" t="s">
        <v>96</v>
      </c>
      <c r="C29" s="3" t="s">
        <v>31</v>
      </c>
      <c r="D29" s="3"/>
      <c r="E29" s="7">
        <v>78195.039999999994</v>
      </c>
      <c r="G29" s="17"/>
    </row>
    <row r="30" spans="1:7" ht="17.25" customHeight="1" x14ac:dyDescent="0.25">
      <c r="A30" s="6" t="s">
        <v>98</v>
      </c>
      <c r="B30" s="8" t="s">
        <v>97</v>
      </c>
      <c r="C30" s="3" t="s">
        <v>48</v>
      </c>
      <c r="D30" s="3">
        <v>16</v>
      </c>
      <c r="E30" s="7">
        <f>D30*260.07</f>
        <v>4161.12</v>
      </c>
      <c r="G30" s="17"/>
    </row>
    <row r="31" spans="1:7" ht="30" x14ac:dyDescent="0.25">
      <c r="A31" s="25" t="s">
        <v>95</v>
      </c>
      <c r="B31" s="8" t="s">
        <v>97</v>
      </c>
      <c r="C31" s="3" t="s">
        <v>48</v>
      </c>
      <c r="D31" s="3">
        <v>4</v>
      </c>
      <c r="E31" s="7">
        <f>D31*260.07</f>
        <v>1040.28</v>
      </c>
      <c r="G31" s="17"/>
    </row>
    <row r="32" spans="1:7" x14ac:dyDescent="0.25">
      <c r="A32" s="9"/>
      <c r="B32" s="8"/>
      <c r="C32" s="3"/>
      <c r="D32" s="3"/>
      <c r="E32" s="7"/>
      <c r="G32" s="17"/>
    </row>
    <row r="33" spans="1:5" s="14" customFormat="1" ht="14.25" x14ac:dyDescent="0.2">
      <c r="A33" s="10" t="s">
        <v>32</v>
      </c>
      <c r="B33" s="11"/>
      <c r="C33" s="12"/>
      <c r="D33" s="12"/>
      <c r="E33" s="13">
        <f>SUM(E22:E32)</f>
        <v>336437.27500000002</v>
      </c>
    </row>
    <row r="35" spans="1:5" ht="33" customHeight="1" x14ac:dyDescent="0.25">
      <c r="A35" s="67" t="s">
        <v>99</v>
      </c>
      <c r="B35" s="67"/>
      <c r="C35" s="67"/>
      <c r="D35" s="67"/>
      <c r="E35" s="67"/>
    </row>
    <row r="36" spans="1:5" ht="31.5" customHeight="1" x14ac:dyDescent="0.25">
      <c r="A36" s="68" t="s">
        <v>21</v>
      </c>
      <c r="B36" s="68"/>
      <c r="C36" s="68"/>
      <c r="D36" s="68"/>
      <c r="E36" s="68"/>
    </row>
    <row r="37" spans="1:5" x14ac:dyDescent="0.25">
      <c r="A37" s="68" t="s">
        <v>20</v>
      </c>
      <c r="B37" s="68"/>
      <c r="C37" s="68"/>
      <c r="D37" s="68"/>
      <c r="E37" s="68"/>
    </row>
    <row r="38" spans="1:5" ht="33" customHeight="1" x14ac:dyDescent="0.25">
      <c r="A38" s="68" t="s">
        <v>34</v>
      </c>
      <c r="B38" s="68"/>
      <c r="C38" s="68"/>
      <c r="D38" s="68"/>
      <c r="E38" s="68"/>
    </row>
    <row r="39" spans="1:5" ht="9.75" customHeight="1" x14ac:dyDescent="0.25">
      <c r="A39" s="68" t="s">
        <v>18</v>
      </c>
      <c r="B39" s="68"/>
      <c r="C39" s="68"/>
      <c r="D39" s="68"/>
      <c r="E39" s="68"/>
    </row>
    <row r="40" spans="1:5" x14ac:dyDescent="0.25">
      <c r="A40" s="69" t="s">
        <v>5</v>
      </c>
      <c r="B40" s="69"/>
      <c r="C40" s="69"/>
      <c r="D40" s="69"/>
      <c r="E40" s="69"/>
    </row>
    <row r="41" spans="1:5" ht="9" customHeight="1" x14ac:dyDescent="0.25">
      <c r="A41" s="68" t="s">
        <v>18</v>
      </c>
      <c r="B41" s="68"/>
      <c r="C41" s="68"/>
      <c r="D41" s="68"/>
      <c r="E41" s="68"/>
    </row>
    <row r="42" spans="1:5" x14ac:dyDescent="0.25">
      <c r="A42" s="70" t="s">
        <v>63</v>
      </c>
      <c r="B42" s="70"/>
      <c r="C42" s="70"/>
      <c r="D42" s="70"/>
      <c r="E42" s="70"/>
    </row>
    <row r="43" spans="1:5" x14ac:dyDescent="0.25">
      <c r="B43" s="65" t="s">
        <v>19</v>
      </c>
      <c r="C43" s="65"/>
      <c r="D43" s="65"/>
      <c r="E43" s="5" t="s">
        <v>6</v>
      </c>
    </row>
    <row r="44" spans="1:5" x14ac:dyDescent="0.25">
      <c r="A44" s="32"/>
      <c r="B44" s="32"/>
      <c r="C44" s="32"/>
      <c r="D44" s="32"/>
      <c r="E44" s="32"/>
    </row>
    <row r="45" spans="1:5" x14ac:dyDescent="0.25">
      <c r="A45" s="70" t="s">
        <v>33</v>
      </c>
      <c r="B45" s="70"/>
      <c r="C45" s="70"/>
      <c r="D45" s="70"/>
      <c r="E45" s="70"/>
    </row>
    <row r="46" spans="1:5" x14ac:dyDescent="0.25">
      <c r="B46" s="65" t="s">
        <v>19</v>
      </c>
      <c r="C46" s="65"/>
      <c r="D46" s="65"/>
      <c r="E46" s="5" t="s">
        <v>6</v>
      </c>
    </row>
    <row r="47" spans="1:5" x14ac:dyDescent="0.25">
      <c r="A47" s="2" t="s">
        <v>64</v>
      </c>
    </row>
    <row r="48" spans="1:5" x14ac:dyDescent="0.25">
      <c r="A48" s="2" t="s">
        <v>43</v>
      </c>
    </row>
    <row r="49" spans="1:7" x14ac:dyDescent="0.25">
      <c r="A49" s="14" t="s">
        <v>35</v>
      </c>
    </row>
    <row r="50" spans="1:7" x14ac:dyDescent="0.25">
      <c r="A50" s="14" t="s">
        <v>41</v>
      </c>
      <c r="B50" s="26">
        <f>'3кв'!B57</f>
        <v>-20634.29999999993</v>
      </c>
    </row>
    <row r="51" spans="1:7" ht="30" x14ac:dyDescent="0.25">
      <c r="A51" s="31" t="s">
        <v>100</v>
      </c>
      <c r="B51" s="15"/>
    </row>
    <row r="52" spans="1:7" x14ac:dyDescent="0.25">
      <c r="A52" s="2" t="s">
        <v>36</v>
      </c>
      <c r="B52" s="15">
        <v>286882</v>
      </c>
    </row>
    <row r="53" spans="1:7" x14ac:dyDescent="0.25">
      <c r="A53" s="2" t="s">
        <v>39</v>
      </c>
      <c r="B53" s="18">
        <v>5228.2700000000004</v>
      </c>
      <c r="G53" s="2" t="s">
        <v>90</v>
      </c>
    </row>
    <row r="54" spans="1:7" x14ac:dyDescent="0.25">
      <c r="A54" s="2" t="s">
        <v>46</v>
      </c>
      <c r="B54" s="15">
        <f>350*3</f>
        <v>1050</v>
      </c>
    </row>
    <row r="55" spans="1:7" x14ac:dyDescent="0.25">
      <c r="A55" s="2" t="s">
        <v>45</v>
      </c>
      <c r="B55" s="15">
        <f>3*330</f>
        <v>990</v>
      </c>
    </row>
    <row r="56" spans="1:7" x14ac:dyDescent="0.25">
      <c r="A56" s="2" t="s">
        <v>47</v>
      </c>
      <c r="B56" s="15">
        <f>3*200</f>
        <v>600</v>
      </c>
    </row>
    <row r="57" spans="1:7" ht="30" x14ac:dyDescent="0.25">
      <c r="A57" s="31" t="s">
        <v>38</v>
      </c>
      <c r="B57" s="15">
        <f>E33</f>
        <v>336437.27500000002</v>
      </c>
    </row>
    <row r="58" spans="1:7" x14ac:dyDescent="0.25">
      <c r="A58" s="16" t="s">
        <v>37</v>
      </c>
      <c r="B58" s="20">
        <f>B50+B52+B53+B54+B55+B56-B57</f>
        <v>-62321.304999999935</v>
      </c>
    </row>
    <row r="60" spans="1:7" x14ac:dyDescent="0.25">
      <c r="B60" s="17"/>
    </row>
  </sheetData>
  <mergeCells count="29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11811023622047245" right="0.11811023622047245" top="0.15748031496062992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topLeftCell="A13" zoomScaleSheetLayoutView="100" workbookViewId="0">
      <selection activeCell="B27" sqref="B27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2" t="s">
        <v>101</v>
      </c>
      <c r="B1" s="82"/>
      <c r="C1" s="82"/>
      <c r="D1" s="35"/>
    </row>
    <row r="2" spans="1:4" ht="15.75" x14ac:dyDescent="0.25">
      <c r="A2" s="83" t="s">
        <v>102</v>
      </c>
      <c r="B2" s="83"/>
      <c r="C2" s="83"/>
      <c r="D2" s="36"/>
    </row>
    <row r="3" spans="1:4" ht="15.75" x14ac:dyDescent="0.25">
      <c r="A3" s="83" t="s">
        <v>103</v>
      </c>
      <c r="B3" s="83"/>
      <c r="C3" s="83"/>
      <c r="D3" s="36"/>
    </row>
    <row r="4" spans="1:4" ht="15.75" x14ac:dyDescent="0.25">
      <c r="A4" s="82" t="s">
        <v>126</v>
      </c>
      <c r="B4" s="82"/>
      <c r="C4" s="82"/>
      <c r="D4" s="35"/>
    </row>
    <row r="5" spans="1:4" ht="15.75" x14ac:dyDescent="0.25">
      <c r="A5" s="84"/>
      <c r="B5" s="84"/>
      <c r="C5" s="84"/>
      <c r="D5" s="1"/>
    </row>
    <row r="6" spans="1:4" ht="15.75" x14ac:dyDescent="0.25">
      <c r="A6" s="36"/>
      <c r="B6" s="37" t="s">
        <v>104</v>
      </c>
      <c r="C6" s="38">
        <f>'1кв'!B52</f>
        <v>-4492.3599999999997</v>
      </c>
      <c r="D6" s="39"/>
    </row>
    <row r="7" spans="1:4" ht="15.75" x14ac:dyDescent="0.25">
      <c r="A7" s="40" t="s">
        <v>105</v>
      </c>
      <c r="B7" s="37" t="s">
        <v>127</v>
      </c>
      <c r="C7" s="38"/>
      <c r="D7" s="39"/>
    </row>
    <row r="8" spans="1:4" ht="15.75" x14ac:dyDescent="0.25">
      <c r="A8" s="36"/>
      <c r="B8" s="41" t="s">
        <v>106</v>
      </c>
      <c r="C8" s="38"/>
      <c r="D8" s="39"/>
    </row>
    <row r="9" spans="1:4" ht="15.75" x14ac:dyDescent="0.25">
      <c r="A9" s="36"/>
      <c r="B9" s="6" t="s">
        <v>128</v>
      </c>
      <c r="C9" s="38"/>
      <c r="D9" s="39"/>
    </row>
    <row r="10" spans="1:4" ht="15.75" x14ac:dyDescent="0.25">
      <c r="A10" s="36"/>
      <c r="B10" s="6" t="s">
        <v>129</v>
      </c>
      <c r="C10" s="38"/>
      <c r="D10" s="39"/>
    </row>
    <row r="11" spans="1:4" ht="15.75" x14ac:dyDescent="0.25">
      <c r="A11" s="36"/>
      <c r="B11" s="6" t="s">
        <v>130</v>
      </c>
      <c r="C11" s="38"/>
      <c r="D11" s="39"/>
    </row>
    <row r="12" spans="1:4" ht="15.75" x14ac:dyDescent="0.25">
      <c r="B12" s="42" t="s">
        <v>107</v>
      </c>
      <c r="C12" s="43">
        <f>'1кв'!B54+'2кв'!B52+'3кв'!B51+'4кв'!B52</f>
        <v>986642.55</v>
      </c>
      <c r="D12" s="44"/>
    </row>
    <row r="13" spans="1:4" ht="15.75" x14ac:dyDescent="0.25">
      <c r="B13" s="42" t="s">
        <v>131</v>
      </c>
      <c r="C13" s="43">
        <f>'1кв'!B55+'2кв'!B53+'3кв'!B52+'4кв'!B53</f>
        <v>28810.140000000003</v>
      </c>
      <c r="D13" s="44"/>
    </row>
    <row r="14" spans="1:4" ht="30" x14ac:dyDescent="0.25">
      <c r="B14" s="45" t="s">
        <v>108</v>
      </c>
      <c r="C14" s="43">
        <f>'1кв'!B56+'2кв'!B54+'3кв'!B53+'4кв'!B54</f>
        <v>4200</v>
      </c>
      <c r="D14" s="44"/>
    </row>
    <row r="15" spans="1:4" ht="30" x14ac:dyDescent="0.25">
      <c r="B15" s="45" t="s">
        <v>109</v>
      </c>
      <c r="C15" s="43">
        <f>'1кв'!B57+'2кв'!B55+'3кв'!B54+'4кв'!B55</f>
        <v>3960</v>
      </c>
      <c r="D15" s="44"/>
    </row>
    <row r="16" spans="1:4" ht="30" x14ac:dyDescent="0.25">
      <c r="A16" s="40"/>
      <c r="B16" s="45" t="s">
        <v>110</v>
      </c>
      <c r="C16" s="43">
        <f>'1кв'!B58+'2кв'!B56+'3кв'!B55+'4кв'!B56</f>
        <v>2400</v>
      </c>
      <c r="D16" s="44"/>
    </row>
    <row r="17" spans="1:5" ht="15.75" x14ac:dyDescent="0.25">
      <c r="A17" s="46"/>
      <c r="B17" s="42" t="s">
        <v>111</v>
      </c>
      <c r="C17" s="47">
        <f>SUM(C12:C16)</f>
        <v>1026012.6900000001</v>
      </c>
      <c r="D17" s="39"/>
    </row>
    <row r="18" spans="1:5" ht="15.75" x14ac:dyDescent="0.25">
      <c r="A18" s="1"/>
      <c r="B18" s="81"/>
      <c r="C18" s="81"/>
      <c r="D18" s="48"/>
    </row>
    <row r="19" spans="1:5" ht="15.75" x14ac:dyDescent="0.25">
      <c r="A19" s="49" t="s">
        <v>112</v>
      </c>
      <c r="B19" s="50" t="s">
        <v>113</v>
      </c>
      <c r="C19" s="51">
        <f>'1кв'!E22+'2кв'!E22+'3кв'!E22+'4кв'!E22</f>
        <v>591175.62</v>
      </c>
      <c r="D19" s="48"/>
    </row>
    <row r="20" spans="1:5" ht="15.75" x14ac:dyDescent="0.25">
      <c r="A20" s="49"/>
      <c r="B20" s="52" t="s">
        <v>40</v>
      </c>
      <c r="C20" s="51">
        <f>'1кв'!E23+'2кв'!E23+'3кв'!E23+'4кв'!E23</f>
        <v>226374.12</v>
      </c>
      <c r="D20" s="48"/>
    </row>
    <row r="21" spans="1:5" ht="15.75" x14ac:dyDescent="0.25">
      <c r="A21" s="49"/>
      <c r="B21" s="6" t="s">
        <v>53</v>
      </c>
      <c r="C21" s="51">
        <f>'1кв'!E24+'2кв'!E24+'3кв'!E24+'4кв'!E24</f>
        <v>3648.96</v>
      </c>
      <c r="D21" s="48"/>
    </row>
    <row r="22" spans="1:5" ht="15.75" x14ac:dyDescent="0.25">
      <c r="A22" s="49"/>
      <c r="B22" s="6" t="s">
        <v>132</v>
      </c>
      <c r="C22" s="51">
        <f>'1кв'!E25+'2кв'!E25+'3кв'!E25+'4кв'!E25</f>
        <v>81172.479999999996</v>
      </c>
      <c r="D22" s="48"/>
    </row>
    <row r="23" spans="1:5" ht="15.75" x14ac:dyDescent="0.25">
      <c r="A23" s="49"/>
      <c r="B23" s="6" t="s">
        <v>133</v>
      </c>
      <c r="C23" s="51">
        <f>'1кв'!E26+'2кв'!E26+'3кв'!E26+'4кв'!E26</f>
        <v>51849.03</v>
      </c>
      <c r="D23" s="48"/>
    </row>
    <row r="24" spans="1:5" ht="15.75" x14ac:dyDescent="0.25">
      <c r="A24" s="49"/>
      <c r="B24" s="6" t="s">
        <v>134</v>
      </c>
      <c r="C24" s="51">
        <f>'1кв'!E27+'2кв'!E27+'3кв'!E27+'4кв'!E27</f>
        <v>11780.650000000001</v>
      </c>
      <c r="D24" s="48"/>
    </row>
    <row r="25" spans="1:5" ht="15.75" x14ac:dyDescent="0.25">
      <c r="A25" s="1"/>
      <c r="B25" s="6" t="s">
        <v>29</v>
      </c>
      <c r="C25" s="51">
        <f>'1кв'!E28+'2кв'!E28+'3кв'!E28+'4кв'!E28</f>
        <v>15702.04</v>
      </c>
      <c r="D25" s="48">
        <f>14989.02+170+543.03</f>
        <v>15702.050000000001</v>
      </c>
      <c r="E25" s="53"/>
    </row>
    <row r="26" spans="1:5" ht="15.75" x14ac:dyDescent="0.25">
      <c r="A26" s="49"/>
      <c r="B26" s="54" t="s">
        <v>135</v>
      </c>
      <c r="C26" s="51">
        <f>'1кв'!E32+'1кв'!E33+'2кв'!E30+'2кв'!E31+'3кв'!E30+'4кв'!E30+'4кв'!E31</f>
        <v>18049.679999999997</v>
      </c>
      <c r="D26" s="48"/>
    </row>
    <row r="27" spans="1:5" ht="30" x14ac:dyDescent="0.25">
      <c r="A27" s="49"/>
      <c r="B27" s="6" t="s">
        <v>136</v>
      </c>
      <c r="C27" s="51">
        <f>'1кв'!E29</f>
        <v>-2746.7</v>
      </c>
      <c r="D27" s="48"/>
    </row>
    <row r="28" spans="1:5" ht="15.75" x14ac:dyDescent="0.25">
      <c r="A28" s="49"/>
      <c r="B28" s="6" t="s">
        <v>137</v>
      </c>
      <c r="C28" s="51">
        <f>'1кв'!E30</f>
        <v>-353.92500000000001</v>
      </c>
      <c r="D28" s="48"/>
    </row>
    <row r="29" spans="1:5" ht="30" x14ac:dyDescent="0.25">
      <c r="A29" s="49"/>
      <c r="B29" s="6" t="s">
        <v>138</v>
      </c>
      <c r="C29" s="51">
        <f>'1кв'!E31</f>
        <v>-707.85</v>
      </c>
      <c r="D29" s="48"/>
    </row>
    <row r="30" spans="1:5" ht="15.75" x14ac:dyDescent="0.25">
      <c r="A30" s="49"/>
      <c r="B30" s="55" t="s">
        <v>114</v>
      </c>
      <c r="C30" s="51">
        <f>SUM(C32:C35)</f>
        <v>87897.53</v>
      </c>
      <c r="D30" s="48"/>
    </row>
    <row r="31" spans="1:5" ht="15.75" x14ac:dyDescent="0.25">
      <c r="A31" s="49"/>
      <c r="B31" s="41" t="s">
        <v>106</v>
      </c>
      <c r="C31" s="51"/>
      <c r="D31" s="48"/>
    </row>
    <row r="32" spans="1:5" ht="15.75" x14ac:dyDescent="0.25">
      <c r="A32" s="49"/>
      <c r="B32" s="25" t="s">
        <v>140</v>
      </c>
      <c r="C32" s="51">
        <f>'3кв'!E29</f>
        <v>5702.49</v>
      </c>
      <c r="D32" s="48"/>
    </row>
    <row r="33" spans="1:5" ht="15.75" x14ac:dyDescent="0.25">
      <c r="A33" s="49"/>
      <c r="B33" s="25" t="s">
        <v>139</v>
      </c>
      <c r="C33" s="51">
        <f>'2кв'!E29</f>
        <v>4000</v>
      </c>
      <c r="D33" s="48"/>
    </row>
    <row r="34" spans="1:5" ht="15.75" x14ac:dyDescent="0.25">
      <c r="A34" s="49"/>
      <c r="B34" s="6" t="s">
        <v>141</v>
      </c>
      <c r="C34" s="51">
        <f>'4кв'!E29</f>
        <v>78195.039999999994</v>
      </c>
      <c r="D34" s="48"/>
    </row>
    <row r="35" spans="1:5" ht="15.75" x14ac:dyDescent="0.25">
      <c r="A35" s="49"/>
      <c r="B35" s="25"/>
      <c r="C35" s="51"/>
      <c r="D35" s="48"/>
    </row>
    <row r="36" spans="1:5" ht="15.75" x14ac:dyDescent="0.25">
      <c r="A36" s="1"/>
      <c r="B36" s="56" t="s">
        <v>115</v>
      </c>
      <c r="C36" s="57">
        <f>SUM(C19:C30)</f>
        <v>1083841.635</v>
      </c>
      <c r="D36" s="48"/>
      <c r="E36" s="53"/>
    </row>
    <row r="37" spans="1:5" ht="15.75" x14ac:dyDescent="0.25">
      <c r="A37" s="1"/>
      <c r="B37" s="58" t="s">
        <v>116</v>
      </c>
      <c r="C37" s="59">
        <f>C6+C17-C36</f>
        <v>-62321.304999999935</v>
      </c>
      <c r="D37" s="48"/>
    </row>
    <row r="38" spans="1:5" ht="15.75" x14ac:dyDescent="0.25">
      <c r="A38" s="1"/>
      <c r="B38" s="40"/>
      <c r="C38" s="40"/>
      <c r="D38" s="48"/>
    </row>
    <row r="39" spans="1:5" ht="15.75" x14ac:dyDescent="0.25">
      <c r="A39" s="1"/>
      <c r="B39" s="60" t="s">
        <v>117</v>
      </c>
      <c r="C39" s="60"/>
      <c r="D39" s="48"/>
    </row>
    <row r="40" spans="1:5" ht="15.75" x14ac:dyDescent="0.25">
      <c r="A40" s="1"/>
      <c r="B40" s="60" t="s">
        <v>118</v>
      </c>
      <c r="C40" s="61">
        <v>96242.97</v>
      </c>
      <c r="D40" s="48"/>
    </row>
    <row r="41" spans="1:5" ht="15.75" x14ac:dyDescent="0.25">
      <c r="A41" s="1"/>
      <c r="B41" s="62" t="s">
        <v>119</v>
      </c>
      <c r="C41" s="63">
        <v>130472.46</v>
      </c>
      <c r="D41" s="48"/>
    </row>
    <row r="42" spans="1:5" ht="15.75" x14ac:dyDescent="0.25">
      <c r="A42" s="1"/>
      <c r="B42" s="60" t="s">
        <v>120</v>
      </c>
      <c r="C42" s="64">
        <f>C41-C40</f>
        <v>34229.490000000005</v>
      </c>
      <c r="D42" s="48"/>
    </row>
    <row r="43" spans="1:5" ht="15.75" x14ac:dyDescent="0.25">
      <c r="A43" s="1"/>
      <c r="B43" s="40"/>
      <c r="C43" s="40"/>
      <c r="D43" s="48"/>
    </row>
    <row r="44" spans="1:5" ht="15.75" x14ac:dyDescent="0.25">
      <c r="A44" s="1"/>
      <c r="B44" s="40"/>
      <c r="C44" s="40"/>
      <c r="D44" s="48"/>
    </row>
    <row r="45" spans="1:5" ht="15.75" x14ac:dyDescent="0.25">
      <c r="A45" s="1" t="s">
        <v>121</v>
      </c>
      <c r="B45" s="40" t="s">
        <v>122</v>
      </c>
      <c r="C45" s="40"/>
      <c r="D45" s="48"/>
    </row>
    <row r="46" spans="1:5" ht="15.75" x14ac:dyDescent="0.25">
      <c r="A46" s="1"/>
      <c r="B46" s="40" t="s">
        <v>123</v>
      </c>
      <c r="C46" s="40"/>
      <c r="D46" s="48"/>
    </row>
    <row r="47" spans="1:5" ht="15.75" x14ac:dyDescent="0.25">
      <c r="A47" s="1"/>
      <c r="B47" s="40" t="s">
        <v>124</v>
      </c>
      <c r="C47" s="40"/>
      <c r="D47" s="48"/>
    </row>
    <row r="48" spans="1:5" ht="15.75" x14ac:dyDescent="0.25">
      <c r="A48" s="1"/>
      <c r="B48" s="40"/>
      <c r="C48" s="40"/>
      <c r="D48" s="48"/>
    </row>
    <row r="49" spans="1:4" ht="15.75" x14ac:dyDescent="0.25">
      <c r="A49" s="1"/>
      <c r="B49" s="40"/>
      <c r="C49" s="40"/>
      <c r="D49" s="48"/>
    </row>
    <row r="50" spans="1:4" ht="15.75" x14ac:dyDescent="0.25">
      <c r="A50" s="1"/>
      <c r="B50" s="40" t="s">
        <v>125</v>
      </c>
      <c r="C50" s="40"/>
      <c r="D50" s="48"/>
    </row>
    <row r="51" spans="1:4" ht="15.75" x14ac:dyDescent="0.25">
      <c r="A51" s="1"/>
      <c r="B51" s="40"/>
      <c r="C51" s="40"/>
      <c r="D51" s="48"/>
    </row>
    <row r="52" spans="1:4" ht="15.75" x14ac:dyDescent="0.25">
      <c r="A52" s="1"/>
      <c r="B52" s="40"/>
      <c r="C52" s="40"/>
      <c r="D52" s="48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2024-02-28T06:28:18Z</dcterms:modified>
</cp:coreProperties>
</file>